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เรื่องของมอเตอร์\HI-EFF MOTOR\"/>
    </mc:Choice>
  </mc:AlternateContent>
  <bookViews>
    <workbookView xWindow="0" yWindow="0" windowWidth="20490" windowHeight="7770" tabRatio="433"/>
  </bookViews>
  <sheets>
    <sheet name="(IE3 vs IE1)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3" l="1"/>
  <c r="C8" i="3" l="1"/>
  <c r="C21" i="3" s="1"/>
  <c r="F4" i="3"/>
  <c r="G4" i="3"/>
  <c r="C22" i="3" l="1"/>
  <c r="F27" i="3" s="1"/>
  <c r="G5" i="3"/>
  <c r="G6" i="3" s="1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G19" i="3" s="1"/>
  <c r="G20" i="3" s="1"/>
  <c r="G21" i="3" s="1"/>
  <c r="G22" i="3" s="1"/>
  <c r="F5" i="3"/>
  <c r="J4" i="3"/>
  <c r="J5" i="3" l="1"/>
  <c r="F6" i="3"/>
  <c r="J6" i="3" l="1"/>
  <c r="F7" i="3"/>
  <c r="F8" i="3" l="1"/>
  <c r="J7" i="3"/>
  <c r="F9" i="3" l="1"/>
  <c r="J8" i="3"/>
  <c r="F10" i="3" l="1"/>
  <c r="J9" i="3"/>
  <c r="F11" i="3" l="1"/>
  <c r="J10" i="3"/>
  <c r="F12" i="3" l="1"/>
  <c r="J11" i="3"/>
  <c r="F13" i="3" l="1"/>
  <c r="J12" i="3"/>
  <c r="F14" i="3" l="1"/>
  <c r="J13" i="3"/>
  <c r="F15" i="3" l="1"/>
  <c r="J14" i="3"/>
  <c r="F16" i="3" l="1"/>
  <c r="J15" i="3"/>
  <c r="F17" i="3" l="1"/>
  <c r="J16" i="3"/>
  <c r="F18" i="3" l="1"/>
  <c r="J17" i="3"/>
  <c r="F19" i="3" l="1"/>
  <c r="J18" i="3"/>
  <c r="F20" i="3" l="1"/>
  <c r="J19" i="3"/>
  <c r="F21" i="3" l="1"/>
  <c r="J20" i="3"/>
  <c r="J21" i="3" l="1"/>
  <c r="F28" i="3" s="1" a="1"/>
  <c r="F28" i="3" s="1"/>
  <c r="F22" i="3"/>
  <c r="J22" i="3" s="1"/>
</calcChain>
</file>

<file path=xl/sharedStrings.xml><?xml version="1.0" encoding="utf-8"?>
<sst xmlns="http://schemas.openxmlformats.org/spreadsheetml/2006/main" count="30" uniqueCount="30">
  <si>
    <t>IE1</t>
    <phoneticPr fontId="2"/>
  </si>
  <si>
    <t>IE3</t>
    <phoneticPr fontId="2"/>
  </si>
  <si>
    <t>Output (kW)</t>
    <phoneticPr fontId="2"/>
  </si>
  <si>
    <t>ตารางการคำนวณระยะเวลาคืนทุนกรณีใช้มอเตอร์ประสิทธิภาพสูง</t>
    <phoneticPr fontId="2"/>
  </si>
  <si>
    <t>ค่าใช้จ่ายรวม</t>
    <phoneticPr fontId="2"/>
  </si>
  <si>
    <t>ปีที่ดำเนินการ</t>
    <phoneticPr fontId="2"/>
  </si>
  <si>
    <t>ชั่วโมงการทำงานเฉลี่ยต่อวัน (ช.ม.)</t>
    <phoneticPr fontId="2"/>
  </si>
  <si>
    <t>จำนวนวันทำงานต่อปี (วัน )</t>
    <phoneticPr fontId="2"/>
  </si>
  <si>
    <t>ชั่วโมงการทำงานเฉลี่ยต่อปี (ช.ม.)</t>
    <phoneticPr fontId="2"/>
  </si>
  <si>
    <t>ค่าไฟฟ้า (บาท / กิโลวัตต์ชั่วโมง)</t>
    <phoneticPr fontId="2"/>
  </si>
  <si>
    <t>แรงดันไฟฟ้า(V)</t>
    <phoneticPr fontId="2"/>
  </si>
  <si>
    <t>ความถี่(Hz)</t>
    <phoneticPr fontId="2"/>
  </si>
  <si>
    <t>ประสิทธิภาพของมอเตอร์ (%) IE1</t>
    <phoneticPr fontId="2"/>
  </si>
  <si>
    <t>ประสิทธิภาพของมอเตอร์ (%) IE3</t>
    <phoneticPr fontId="2"/>
  </si>
  <si>
    <t>ราคามอเตอร์ IE1(บาท)</t>
    <phoneticPr fontId="2"/>
  </si>
  <si>
    <t>ราคามอเตอร์ IE3 (บาท)</t>
    <phoneticPr fontId="2"/>
  </si>
  <si>
    <t>ค่าไฟฟ้าต่อปี IE1 (บาท)</t>
    <phoneticPr fontId="2"/>
  </si>
  <si>
    <t>ค่าไฟฟ้าต่อปี IE3 (บาท)</t>
    <phoneticPr fontId="2"/>
  </si>
  <si>
    <t xml:space="preserve"> ค่าใช้จ่ายเบื้องต้น</t>
    <phoneticPr fontId="2"/>
  </si>
  <si>
    <t>ค่าใช้จ่ายที่สามารถประหยัดได้ ( บาท )</t>
    <phoneticPr fontId="2"/>
  </si>
  <si>
    <t>มอเตอร์ทำงานที่พิกัดโหลด (%)</t>
    <phoneticPr fontId="2"/>
  </si>
  <si>
    <t xml:space="preserve"> </t>
    <phoneticPr fontId="2"/>
  </si>
  <si>
    <t>จำนวนขั้วแม่เหล็ก (POLE )</t>
    <phoneticPr fontId="2"/>
  </si>
  <si>
    <t>สรุปผล</t>
    <phoneticPr fontId="2"/>
  </si>
  <si>
    <t>1. ราคามอเตอร์ IE3 แพงกว่า IE1 (บาท)</t>
    <phoneticPr fontId="2"/>
  </si>
  <si>
    <t>3. ระยะเวลาคืนทุน ( ปี )</t>
    <phoneticPr fontId="2"/>
  </si>
  <si>
    <t>2. ใน1ปี ค่าไฟฟ้ามอเตอร์ IE3 ถูกว่า IE1 (บาท)</t>
    <phoneticPr fontId="2"/>
  </si>
  <si>
    <t>วิธีใช้งาน</t>
    <phoneticPr fontId="2"/>
  </si>
  <si>
    <t>ให้ใส่ค่าตัวเลขต่างๆในช่องสีเขียวเท่านั้น</t>
    <phoneticPr fontId="2"/>
  </si>
  <si>
    <t>กด Ctrl+Shift+Enter เวลาใช้สูตร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</si>
</sst>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BrowalliaUPC"/>
      <family val="2"/>
      <charset val="222"/>
    </font>
    <font>
      <sz val="14"/>
      <color theme="0"/>
      <name val="BrowalliaUPC"/>
      <family val="2"/>
      <charset val="222"/>
    </font>
    <font>
      <b/>
      <sz val="14"/>
      <color theme="1"/>
      <name val="BrowalliaUPC"/>
      <family val="2"/>
      <charset val="222"/>
    </font>
    <font>
      <b/>
      <u/>
      <sz val="14"/>
      <color rgb="FF0000CC"/>
      <name val="BrowalliaUPC"/>
      <family val="2"/>
      <charset val="222"/>
    </font>
    <font>
      <b/>
      <sz val="14"/>
      <color rgb="FF0000CC"/>
      <name val="BrowalliaUPC"/>
      <family val="2"/>
      <charset val="222"/>
    </font>
    <font>
      <b/>
      <u/>
      <sz val="14"/>
      <color theme="1"/>
      <name val="BrowalliaUPC"/>
      <family val="2"/>
      <charset val="222"/>
    </font>
    <font>
      <sz val="14"/>
      <color rgb="FFFF0000"/>
      <name val="BrowalliaUPC"/>
      <family val="2"/>
      <charset val="222"/>
    </font>
  </fonts>
  <fills count="5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66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3" borderId="7" xfId="0" applyFont="1" applyFill="1" applyBorder="1">
      <alignment vertical="center"/>
    </xf>
    <xf numFmtId="38" fontId="3" fillId="0" borderId="0" xfId="1" applyFont="1" applyFill="1" applyBorder="1">
      <alignment vertical="center"/>
    </xf>
    <xf numFmtId="38" fontId="3" fillId="0" borderId="9" xfId="1" applyFont="1" applyBorder="1">
      <alignment vertical="center"/>
    </xf>
    <xf numFmtId="0" fontId="3" fillId="0" borderId="11" xfId="0" applyFont="1" applyBorder="1" applyAlignment="1">
      <alignment horizontal="center" vertical="center"/>
    </xf>
    <xf numFmtId="38" fontId="3" fillId="0" borderId="1" xfId="1" applyFont="1" applyBorder="1">
      <alignment vertical="center"/>
    </xf>
    <xf numFmtId="38" fontId="3" fillId="0" borderId="8" xfId="1" applyFont="1" applyBorder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>
      <alignment vertical="center"/>
    </xf>
    <xf numFmtId="38" fontId="3" fillId="3" borderId="7" xfId="1" applyFont="1" applyFill="1" applyBorder="1">
      <alignment vertical="center"/>
    </xf>
    <xf numFmtId="0" fontId="4" fillId="2" borderId="6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38" fontId="3" fillId="0" borderId="13" xfId="1" applyFont="1" applyFill="1" applyBorder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38" fontId="3" fillId="0" borderId="0" xfId="0" applyNumberFormat="1" applyFont="1">
      <alignment vertical="center"/>
    </xf>
    <xf numFmtId="38" fontId="3" fillId="0" borderId="0" xfId="0" applyNumberFormat="1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38" fontId="3" fillId="0" borderId="1" xfId="1" applyFont="1" applyFill="1" applyBorder="1">
      <alignment vertical="center"/>
    </xf>
    <xf numFmtId="0" fontId="3" fillId="0" borderId="14" xfId="0" applyFont="1" applyBorder="1">
      <alignment vertical="center"/>
    </xf>
    <xf numFmtId="0" fontId="3" fillId="0" borderId="15" xfId="0" applyFont="1" applyBorder="1">
      <alignment vertical="center"/>
    </xf>
    <xf numFmtId="0" fontId="3" fillId="0" borderId="16" xfId="0" applyFont="1" applyBorder="1">
      <alignment vertical="center"/>
    </xf>
    <xf numFmtId="0" fontId="3" fillId="0" borderId="17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18" xfId="0" applyFont="1" applyBorder="1">
      <alignment vertical="center"/>
    </xf>
    <xf numFmtId="0" fontId="3" fillId="0" borderId="19" xfId="0" applyFont="1" applyBorder="1">
      <alignment vertical="center"/>
    </xf>
    <xf numFmtId="0" fontId="3" fillId="0" borderId="20" xfId="0" applyFont="1" applyBorder="1">
      <alignment vertical="center"/>
    </xf>
    <xf numFmtId="0" fontId="7" fillId="0" borderId="15" xfId="0" applyFont="1" applyFill="1" applyBorder="1">
      <alignment vertical="center"/>
    </xf>
    <xf numFmtId="0" fontId="3" fillId="0" borderId="15" xfId="0" applyFont="1" applyFill="1" applyBorder="1">
      <alignment vertical="center"/>
    </xf>
    <xf numFmtId="0" fontId="3" fillId="0" borderId="15" xfId="0" applyFont="1" applyBorder="1" applyAlignment="1">
      <alignment horizontal="center" vertical="center"/>
    </xf>
    <xf numFmtId="0" fontId="5" fillId="0" borderId="17" xfId="0" applyFont="1" applyBorder="1">
      <alignment vertical="center"/>
    </xf>
    <xf numFmtId="0" fontId="7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6" fillId="0" borderId="0" xfId="0" applyFont="1" applyBorder="1">
      <alignment vertical="center"/>
    </xf>
    <xf numFmtId="0" fontId="3" fillId="0" borderId="0" xfId="0" applyFont="1" applyBorder="1" applyAlignment="1">
      <alignment horizontal="left" vertical="center" indent="1"/>
    </xf>
    <xf numFmtId="38" fontId="3" fillId="0" borderId="0" xfId="0" applyNumberFormat="1" applyFont="1" applyBorder="1">
      <alignment vertical="center"/>
    </xf>
    <xf numFmtId="0" fontId="3" fillId="0" borderId="18" xfId="0" applyFont="1" applyFill="1" applyBorder="1">
      <alignment vertical="center"/>
    </xf>
    <xf numFmtId="0" fontId="3" fillId="0" borderId="20" xfId="0" applyFont="1" applyFill="1" applyBorder="1">
      <alignment vertical="center"/>
    </xf>
    <xf numFmtId="38" fontId="3" fillId="0" borderId="20" xfId="0" applyNumberFormat="1" applyFont="1" applyBorder="1">
      <alignment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Fill="1" applyBorder="1">
      <alignment vertical="center"/>
    </xf>
    <xf numFmtId="0" fontId="5" fillId="0" borderId="1" xfId="0" applyFont="1" applyBorder="1" applyAlignment="1">
      <alignment horizontal="center" vertical="center"/>
    </xf>
    <xf numFmtId="38" fontId="9" fillId="0" borderId="0" xfId="0" applyNumberFormat="1" applyFont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38" fontId="3" fillId="0" borderId="6" xfId="1" applyFont="1" applyFill="1" applyBorder="1" applyAlignment="1">
      <alignment horizontal="center" vertical="center"/>
    </xf>
    <xf numFmtId="38" fontId="3" fillId="0" borderId="4" xfId="1" applyFont="1" applyFill="1" applyBorder="1" applyAlignment="1">
      <alignment horizontal="center" vertical="center"/>
    </xf>
    <xf numFmtId="38" fontId="3" fillId="4" borderId="1" xfId="0" applyNumberFormat="1" applyFont="1" applyFill="1" applyBorder="1" applyAlignment="1">
      <alignment horizontal="left" vertical="center"/>
    </xf>
    <xf numFmtId="38" fontId="3" fillId="0" borderId="12" xfId="1" applyFont="1" applyFill="1" applyBorder="1">
      <alignment vertical="center"/>
    </xf>
    <xf numFmtId="0" fontId="3" fillId="0" borderId="10" xfId="0" applyFont="1" applyFill="1" applyBorder="1" applyAlignment="1">
      <alignment horizontal="center" vertical="center"/>
    </xf>
  </cellXfs>
  <cellStyles count="2">
    <cellStyle name="เครื่องหมายจุลภาค [0]" xfId="1" builtinId="6"/>
    <cellStyle name="ปกติ" xfId="0" builtinId="0"/>
  </cellStyles>
  <dxfs count="0"/>
  <tableStyles count="0" defaultTableStyle="TableStyleMedium2" defaultPivotStyle="PivotStyleLight16"/>
  <colors>
    <mruColors>
      <color rgb="FFCCFF99"/>
      <color rgb="FFFFFF66"/>
      <color rgb="FF00FF00"/>
      <color rgb="FFFFFFCC"/>
      <color rgb="FF0000CC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56030</xdr:colOff>
      <xdr:row>29</xdr:row>
      <xdr:rowOff>78442</xdr:rowOff>
    </xdr:from>
    <xdr:ext cx="9792258" cy="79561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กล่องข้อความ 1"/>
            <xdr:cNvSpPr txBox="1"/>
          </xdr:nvSpPr>
          <xdr:spPr>
            <a:xfrm>
              <a:off x="56030" y="6801971"/>
              <a:ext cx="9792258" cy="795619"/>
            </a:xfrm>
            <a:prstGeom prst="rect">
              <a:avLst/>
            </a:prstGeom>
            <a:noFill/>
            <a:ln>
              <a:solidFill>
                <a:srgbClr val="FF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 algn="l"/>
              <a:r>
                <a:rPr kumimoji="1" lang="th-TH" altLang="ja-JP" sz="1100" b="1" u="none">
                  <a:latin typeface="+mn-lt"/>
                </a:rPr>
                <a:t>    </a:t>
              </a:r>
              <a:r>
                <a:rPr kumimoji="1" lang="th-TH" altLang="ja-JP" sz="1100" b="1" u="sng">
                  <a:latin typeface="+mn-lt"/>
                </a:rPr>
                <a:t>สูตรการคำนวณ</a:t>
              </a:r>
              <a:endParaRPr kumimoji="1" lang="en-US" altLang="ja-JP" sz="1100" b="1" u="sng">
                <a:latin typeface="+mn-lt"/>
              </a:endParaRPr>
            </a:p>
            <a:p>
              <a:pPr algn="l"/>
              <a:r>
                <a:rPr kumimoji="1" lang="th-TH" altLang="ja-JP" sz="1100" b="1">
                  <a:latin typeface="+mn-lt"/>
                </a:rPr>
                <a:t>    </a:t>
              </a:r>
              <a:r>
                <a:rPr kumimoji="1" lang="en-US" altLang="ja-JP" sz="1100" b="1">
                  <a:latin typeface="+mn-lt"/>
                </a:rPr>
                <a:t>O</a:t>
              </a:r>
              <a14:m>
                <m:oMath xmlns:m="http://schemas.openxmlformats.org/officeDocument/2006/math">
                  <m:r>
                    <a:rPr kumimoji="1" lang="en-GB" altLang="ja-JP" sz="1100" b="1" i="0">
                      <a:latin typeface="Cambria Math" panose="02040503050406030204" pitchFamily="18" charset="0"/>
                    </a:rPr>
                    <m:t>𝐮𝐭𝐩𝐮𝐭</m:t>
                  </m:r>
                  <m:r>
                    <a:rPr kumimoji="1" lang="en-US" altLang="ja-JP" sz="1100" b="1" i="1">
                      <a:latin typeface="Cambria Math" panose="02040503050406030204" pitchFamily="18" charset="0"/>
                    </a:rPr>
                    <m:t>(</m:t>
                  </m:r>
                </m:oMath>
              </a14:m>
              <a:r>
                <a:rPr kumimoji="1" lang="en-US" altLang="ja-JP" sz="1100" b="1">
                  <a:latin typeface="+mn-lt"/>
                </a:rPr>
                <a:t>kW) x </a:t>
              </a:r>
              <a:r>
                <a:rPr kumimoji="1" lang="en-US" altLang="ja-JP" sz="1400" b="1">
                  <a:solidFill>
                    <a:srgbClr val="FF0000"/>
                  </a:solidFill>
                  <a:latin typeface="+mn-lt"/>
                </a:rPr>
                <a:t>L</a:t>
              </a:r>
              <a:r>
                <a:rPr kumimoji="1" lang="en-US" altLang="ja-JP" sz="1400" b="1">
                  <a:latin typeface="+mn-lt"/>
                </a:rPr>
                <a:t> </a:t>
              </a:r>
              <a:r>
                <a:rPr kumimoji="1" lang="en-US" altLang="ja-JP" sz="1100" b="1">
                  <a:latin typeface="+mn-lt"/>
                </a:rPr>
                <a:t>x</a:t>
              </a:r>
              <a:r>
                <a:rPr kumimoji="1" lang="en-US" altLang="ja-JP" sz="1100" b="1" baseline="0">
                  <a:latin typeface="+mn-lt"/>
                </a:rPr>
                <a:t> </a:t>
              </a:r>
              <a:r>
                <a:rPr kumimoji="1" lang="en-US" altLang="ja-JP" sz="1100" b="1">
                  <a:latin typeface="+mn-lt"/>
                </a:rPr>
                <a:t> Operation hour(Hour/year) x  Power</a:t>
              </a:r>
              <a:r>
                <a:rPr kumimoji="1" lang="en-US" altLang="ja-JP" sz="1100" b="1" baseline="0">
                  <a:latin typeface="+mn-lt"/>
                </a:rPr>
                <a:t> charge cost </a:t>
              </a:r>
              <a:r>
                <a:rPr kumimoji="1" lang="en-US" altLang="ja-JP" sz="1100" b="1">
                  <a:latin typeface="+mn-lt"/>
                </a:rPr>
                <a:t>(Cost/kWh)x </a:t>
              </a:r>
              <a14:m>
                <m:oMath xmlns:m="http://schemas.openxmlformats.org/officeDocument/2006/math">
                  <m:d>
                    <m:dPr>
                      <m:begChr m:val="["/>
                      <m:endChr m:val="]"/>
                      <m:ctrlPr>
                        <a:rPr kumimoji="1" lang="en-US" altLang="ja-JP" sz="1400" b="1" i="1">
                          <a:latin typeface="Cambria Math" panose="02040503050406030204" pitchFamily="18" charset="0"/>
                        </a:rPr>
                      </m:ctrlPr>
                    </m:dPr>
                    <m:e>
                      <m:f>
                        <m:fPr>
                          <m:ctrlPr>
                            <a:rPr kumimoji="1" lang="en-US" altLang="ja-JP" sz="1400" b="1" i="1">
                              <a:latin typeface="Cambria Math" panose="02040503050406030204" pitchFamily="18" charset="0"/>
                            </a:rPr>
                          </m:ctrlPr>
                        </m:fPr>
                        <m:num>
                          <m:r>
                            <a:rPr kumimoji="1" lang="en-US" altLang="ja-JP" sz="1400" b="1" i="1">
                              <a:latin typeface="Cambria Math" panose="02040503050406030204" pitchFamily="18" charset="0"/>
                            </a:rPr>
                            <m:t>𝟏𝟎𝟎</m:t>
                          </m:r>
                        </m:num>
                        <m:den>
                          <m:r>
                            <a:rPr kumimoji="1" lang="en-US" altLang="ja-JP" sz="1400" b="1" i="1">
                              <a:latin typeface="Cambria Math" panose="02040503050406030204" pitchFamily="18" charset="0"/>
                            </a:rPr>
                            <m:t>𝑺𝒕𝒂𝒏𝒅𝒂𝒓𝒅</m:t>
                          </m:r>
                          <m:r>
                            <a:rPr kumimoji="1" lang="en-US" altLang="ja-JP" sz="1400" b="1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kumimoji="1" lang="en-US" altLang="ja-JP" sz="1400" b="1" i="1">
                              <a:latin typeface="Cambria Math" panose="02040503050406030204" pitchFamily="18" charset="0"/>
                            </a:rPr>
                            <m:t>𝑴𝒐𝒕𝒐𝒓</m:t>
                          </m:r>
                          <m:r>
                            <a:rPr kumimoji="1" lang="en-US" altLang="ja-JP" sz="1400" b="1" i="1">
                              <a:latin typeface="Cambria Math" panose="02040503050406030204" pitchFamily="18" charset="0"/>
                            </a:rPr>
                            <m:t>  (</m:t>
                          </m:r>
                          <m:r>
                            <a:rPr kumimoji="1" lang="en-US" altLang="ja-JP" sz="1400" b="1" i="1">
                              <a:latin typeface="Cambria Math" panose="02040503050406030204" pitchFamily="18" charset="0"/>
                            </a:rPr>
                            <m:t>𝑬𝒇𝒇</m:t>
                          </m:r>
                          <m:r>
                            <a:rPr kumimoji="1" lang="en-US" altLang="ja-JP" sz="1400" b="1" i="1">
                              <a:latin typeface="Cambria Math" panose="02040503050406030204" pitchFamily="18" charset="0"/>
                            </a:rPr>
                            <m:t>%)</m:t>
                          </m:r>
                        </m:den>
                      </m:f>
                      <m:r>
                        <a:rPr kumimoji="1" lang="en-US" altLang="ja-JP" sz="1400" b="1" i="1">
                          <a:latin typeface="Cambria Math" panose="02040503050406030204" pitchFamily="18" charset="0"/>
                        </a:rPr>
                        <m:t>   − </m:t>
                      </m:r>
                      <m:f>
                        <m:fPr>
                          <m:ctrlPr>
                            <a:rPr kumimoji="1" lang="en-US" altLang="ja-JP" sz="1400" b="1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fPr>
                        <m:num>
                          <m:r>
                            <a:rPr kumimoji="1" lang="en-US" altLang="ja-JP" sz="1400" b="1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𝟏𝟎𝟎</m:t>
                          </m:r>
                        </m:num>
                        <m:den>
                          <m:r>
                            <a:rPr kumimoji="1" lang="en-US" altLang="ja-JP" sz="1400" b="1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𝑯𝒊𝒈𝒉</m:t>
                          </m:r>
                          <m:r>
                            <a:rPr kumimoji="1" lang="en-US" altLang="ja-JP" sz="1400" b="1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  </m:t>
                          </m:r>
                          <m:r>
                            <a:rPr kumimoji="1" lang="en-US" altLang="ja-JP" sz="1400" b="1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𝒆𝒇𝒇𝒊𝒄𝒊𝒆𝒏𝒄𝒚</m:t>
                          </m:r>
                          <m:r>
                            <a:rPr kumimoji="1" lang="en-US" altLang="ja-JP" sz="1400" b="1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 </m:t>
                          </m:r>
                          <m:r>
                            <a:rPr kumimoji="1" lang="en-US" altLang="ja-JP" sz="1400" b="1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𝒎𝒐𝒕𝒐𝒓</m:t>
                          </m:r>
                          <m:r>
                            <a:rPr kumimoji="1" lang="en-US" altLang="ja-JP" sz="1400" b="1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 (</m:t>
                          </m:r>
                          <m:r>
                            <a:rPr kumimoji="1" lang="en-US" altLang="ja-JP" sz="1400" b="1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𝑬𝒇𝒇</m:t>
                          </m:r>
                          <m:r>
                            <a:rPr kumimoji="1" lang="en-US" altLang="ja-JP" sz="1400" b="1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%)</m:t>
                          </m:r>
                        </m:den>
                      </m:f>
                      <m:r>
                        <a:rPr kumimoji="1" lang="en-US" altLang="ja-JP" sz="1400" b="1" i="1">
                          <a:latin typeface="Cambria Math" panose="02040503050406030204" pitchFamily="18" charset="0"/>
                        </a:rPr>
                        <m:t> </m:t>
                      </m:r>
                    </m:e>
                  </m:d>
                </m:oMath>
              </a14:m>
              <a:r>
                <a:rPr kumimoji="1" lang="en-US" altLang="ja-JP" sz="1400" b="1">
                  <a:latin typeface="+mn-lt"/>
                </a:rPr>
                <a:t>       </a:t>
              </a:r>
            </a:p>
            <a:p>
              <a:pPr algn="l"/>
              <a:r>
                <a:rPr kumimoji="1" lang="th-TH" altLang="ja-JP" sz="1400" b="1">
                  <a:solidFill>
                    <a:srgbClr val="FF0000"/>
                  </a:solidFill>
                </a:rPr>
                <a:t>   </a:t>
              </a:r>
              <a:r>
                <a:rPr kumimoji="1" lang="en-US" altLang="ja-JP" sz="1400" b="1">
                  <a:solidFill>
                    <a:srgbClr val="FF0000"/>
                  </a:solidFill>
                </a:rPr>
                <a:t>L </a:t>
              </a:r>
              <a:r>
                <a:rPr kumimoji="1" lang="en-US" altLang="ja-JP" sz="1100" b="1">
                  <a:solidFill>
                    <a:srgbClr val="FF0000"/>
                  </a:solidFill>
                </a:rPr>
                <a:t>; motor load in decimal format</a:t>
              </a:r>
              <a:r>
                <a:rPr kumimoji="1" lang="th-TH" altLang="ja-JP" sz="1100" b="1">
                  <a:solidFill>
                    <a:srgbClr val="FF0000"/>
                  </a:solidFill>
                </a:rPr>
                <a:t>  </a:t>
              </a:r>
              <a:r>
                <a:rPr kumimoji="1" lang="en-US" altLang="ja-JP" sz="1100" b="1">
                  <a:solidFill>
                    <a:sysClr val="windowText" lastClr="000000"/>
                  </a:solidFill>
                </a:rPr>
                <a:t>(</a:t>
              </a:r>
              <a:r>
                <a:rPr kumimoji="1" lang="en-US" altLang="ja-JP" sz="1100" b="1" baseline="0">
                  <a:solidFill>
                    <a:sysClr val="windowText" lastClr="000000"/>
                  </a:solidFill>
                </a:rPr>
                <a:t> </a:t>
              </a:r>
              <a:r>
                <a:rPr lang="en-US" altLang="ja-JP"/>
                <a:t>Use in case load less than 100% )</a:t>
              </a:r>
              <a:endParaRPr kumimoji="1" lang="ja-JP" altLang="en-US" sz="1100" b="1">
                <a:solidFill>
                  <a:srgbClr val="FF0000"/>
                </a:solidFill>
              </a:endParaRPr>
            </a:p>
          </xdr:txBody>
        </xdr:sp>
      </mc:Choice>
      <mc:Fallback xmlns="">
        <xdr:sp macro="" textlink="">
          <xdr:nvSpPr>
            <xdr:cNvPr id="2" name="กล่องข้อความ 1"/>
            <xdr:cNvSpPr txBox="1"/>
          </xdr:nvSpPr>
          <xdr:spPr>
            <a:xfrm>
              <a:off x="56030" y="6801971"/>
              <a:ext cx="9792258" cy="795619"/>
            </a:xfrm>
            <a:prstGeom prst="rect">
              <a:avLst/>
            </a:prstGeom>
            <a:noFill/>
            <a:ln>
              <a:solidFill>
                <a:srgbClr val="FF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 algn="l"/>
              <a:r>
                <a:rPr kumimoji="1" lang="th-TH" altLang="ja-JP" sz="1100" b="1" u="none">
                  <a:latin typeface="+mn-lt"/>
                </a:rPr>
                <a:t>    </a:t>
              </a:r>
              <a:r>
                <a:rPr kumimoji="1" lang="th-TH" altLang="ja-JP" sz="1100" b="1" u="sng">
                  <a:latin typeface="+mn-lt"/>
                </a:rPr>
                <a:t>สูตรการคำนวณ</a:t>
              </a:r>
              <a:endParaRPr kumimoji="1" lang="en-US" altLang="ja-JP" sz="1100" b="1" u="sng">
                <a:latin typeface="+mn-lt"/>
              </a:endParaRPr>
            </a:p>
            <a:p>
              <a:pPr algn="l"/>
              <a:r>
                <a:rPr kumimoji="1" lang="th-TH" altLang="ja-JP" sz="1100" b="1">
                  <a:latin typeface="+mn-lt"/>
                </a:rPr>
                <a:t>    </a:t>
              </a:r>
              <a:r>
                <a:rPr kumimoji="1" lang="en-US" altLang="ja-JP" sz="1100" b="1">
                  <a:latin typeface="+mn-lt"/>
                </a:rPr>
                <a:t>O</a:t>
              </a:r>
              <a:r>
                <a:rPr kumimoji="1" lang="en-GB" altLang="ja-JP" sz="1100" b="1" i="0">
                  <a:latin typeface="Cambria Math" panose="02040503050406030204" pitchFamily="18" charset="0"/>
                </a:rPr>
                <a:t>𝐮𝐭𝐩𝐮𝐭</a:t>
              </a:r>
              <a:r>
                <a:rPr kumimoji="1" lang="en-US" altLang="ja-JP" sz="1100" b="1" i="0">
                  <a:latin typeface="Cambria Math" panose="02040503050406030204" pitchFamily="18" charset="0"/>
                </a:rPr>
                <a:t>(</a:t>
              </a:r>
              <a:r>
                <a:rPr kumimoji="1" lang="en-US" altLang="ja-JP" sz="1100" b="1">
                  <a:latin typeface="+mn-lt"/>
                </a:rPr>
                <a:t>kW) x </a:t>
              </a:r>
              <a:r>
                <a:rPr kumimoji="1" lang="en-US" altLang="ja-JP" sz="1400" b="1">
                  <a:solidFill>
                    <a:srgbClr val="FF0000"/>
                  </a:solidFill>
                  <a:latin typeface="+mn-lt"/>
                </a:rPr>
                <a:t>L</a:t>
              </a:r>
              <a:r>
                <a:rPr kumimoji="1" lang="en-US" altLang="ja-JP" sz="1400" b="1">
                  <a:latin typeface="+mn-lt"/>
                </a:rPr>
                <a:t> </a:t>
              </a:r>
              <a:r>
                <a:rPr kumimoji="1" lang="en-US" altLang="ja-JP" sz="1100" b="1">
                  <a:latin typeface="+mn-lt"/>
                </a:rPr>
                <a:t>x</a:t>
              </a:r>
              <a:r>
                <a:rPr kumimoji="1" lang="en-US" altLang="ja-JP" sz="1100" b="1" baseline="0">
                  <a:latin typeface="+mn-lt"/>
                </a:rPr>
                <a:t> </a:t>
              </a:r>
              <a:r>
                <a:rPr kumimoji="1" lang="en-US" altLang="ja-JP" sz="1100" b="1">
                  <a:latin typeface="+mn-lt"/>
                </a:rPr>
                <a:t> Operation hour(Hour/year) x  Power</a:t>
              </a:r>
              <a:r>
                <a:rPr kumimoji="1" lang="en-US" altLang="ja-JP" sz="1100" b="1" baseline="0">
                  <a:latin typeface="+mn-lt"/>
                </a:rPr>
                <a:t> charge cost </a:t>
              </a:r>
              <a:r>
                <a:rPr kumimoji="1" lang="en-US" altLang="ja-JP" sz="1100" b="1">
                  <a:latin typeface="+mn-lt"/>
                </a:rPr>
                <a:t>(Cost/kWh)x </a:t>
              </a:r>
              <a:r>
                <a:rPr kumimoji="1" lang="en-US" altLang="ja-JP" sz="1400" b="1" i="0">
                  <a:latin typeface="Cambria Math" panose="02040503050406030204" pitchFamily="18" charset="0"/>
                </a:rPr>
                <a:t>[𝟏𝟎𝟎/(𝑺𝒕𝒂𝒏𝒅𝒂𝒓𝒅 𝑴𝒐𝒕𝒐𝒓  (𝑬𝒇𝒇%))    − </a:t>
              </a:r>
              <a:r>
                <a:rPr kumimoji="1" lang="en-US" altLang="ja-JP" sz="14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𝟏𝟎𝟎/(𝑯𝒊𝒈𝒉  𝒆𝒇𝒇𝒊𝒄𝒊𝒆𝒏𝒄𝒚 𝒎𝒐𝒕𝒐𝒓 (𝑬𝒇𝒇%)) </a:t>
              </a:r>
              <a:r>
                <a:rPr kumimoji="1" lang="en-US" altLang="ja-JP" sz="1400" b="1" i="0">
                  <a:latin typeface="Cambria Math" panose="02040503050406030204" pitchFamily="18" charset="0"/>
                </a:rPr>
                <a:t> ]</a:t>
              </a:r>
              <a:r>
                <a:rPr kumimoji="1" lang="en-US" altLang="ja-JP" sz="1400" b="1">
                  <a:latin typeface="+mn-lt"/>
                </a:rPr>
                <a:t>       </a:t>
              </a:r>
            </a:p>
            <a:p>
              <a:pPr algn="l"/>
              <a:r>
                <a:rPr kumimoji="1" lang="th-TH" altLang="ja-JP" sz="1400" b="1">
                  <a:solidFill>
                    <a:srgbClr val="FF0000"/>
                  </a:solidFill>
                </a:rPr>
                <a:t>   </a:t>
              </a:r>
              <a:r>
                <a:rPr kumimoji="1" lang="en-US" altLang="ja-JP" sz="1400" b="1">
                  <a:solidFill>
                    <a:srgbClr val="FF0000"/>
                  </a:solidFill>
                </a:rPr>
                <a:t>L </a:t>
              </a:r>
              <a:r>
                <a:rPr kumimoji="1" lang="en-US" altLang="ja-JP" sz="1100" b="1">
                  <a:solidFill>
                    <a:srgbClr val="FF0000"/>
                  </a:solidFill>
                </a:rPr>
                <a:t>; motor load in decimal format</a:t>
              </a:r>
              <a:r>
                <a:rPr kumimoji="1" lang="th-TH" altLang="ja-JP" sz="1100" b="1">
                  <a:solidFill>
                    <a:srgbClr val="FF0000"/>
                  </a:solidFill>
                </a:rPr>
                <a:t>  </a:t>
              </a:r>
              <a:r>
                <a:rPr kumimoji="1" lang="en-US" altLang="ja-JP" sz="1100" b="1">
                  <a:solidFill>
                    <a:sysClr val="windowText" lastClr="000000"/>
                  </a:solidFill>
                </a:rPr>
                <a:t>(</a:t>
              </a:r>
              <a:r>
                <a:rPr kumimoji="1" lang="en-US" altLang="ja-JP" sz="1100" b="1" baseline="0">
                  <a:solidFill>
                    <a:sysClr val="windowText" lastClr="000000"/>
                  </a:solidFill>
                </a:rPr>
                <a:t> </a:t>
              </a:r>
              <a:r>
                <a:rPr lang="en-US" altLang="ja-JP"/>
                <a:t>Use in case load less than 100% )</a:t>
              </a:r>
              <a:endParaRPr kumimoji="1" lang="ja-JP" altLang="en-US" sz="1100" b="1">
                <a:solidFill>
                  <a:srgbClr val="FF0000"/>
                </a:solidFill>
              </a:endParaRPr>
            </a:p>
          </xdr:txBody>
        </xdr:sp>
      </mc:Fallback>
    </mc:AlternateContent>
    <xdr:clientData/>
  </xdr:oneCellAnchor>
  <xdr:twoCellAnchor>
    <xdr:from>
      <xdr:col>13</xdr:col>
      <xdr:colOff>168089</xdr:colOff>
      <xdr:row>4</xdr:row>
      <xdr:rowOff>0</xdr:rowOff>
    </xdr:from>
    <xdr:to>
      <xdr:col>14</xdr:col>
      <xdr:colOff>22412</xdr:colOff>
      <xdr:row>4</xdr:row>
      <xdr:rowOff>201706</xdr:rowOff>
    </xdr:to>
    <xdr:sp macro="" textlink="">
      <xdr:nvSpPr>
        <xdr:cNvPr id="3" name="สี่เหลี่ยมผืนผ้า 2"/>
        <xdr:cNvSpPr/>
      </xdr:nvSpPr>
      <xdr:spPr>
        <a:xfrm>
          <a:off x="9939618" y="1120588"/>
          <a:ext cx="470647" cy="201706"/>
        </a:xfrm>
        <a:prstGeom prst="rect">
          <a:avLst/>
        </a:prstGeom>
        <a:solidFill>
          <a:srgbClr val="00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4"/>
  <sheetViews>
    <sheetView showGridLines="0" tabSelected="1" zoomScale="85" zoomScaleNormal="85" workbookViewId="0">
      <selection activeCell="M11" sqref="M11"/>
    </sheetView>
  </sheetViews>
  <sheetFormatPr defaultColWidth="9" defaultRowHeight="20.25" x14ac:dyDescent="0.15"/>
  <cols>
    <col min="1" max="1" width="2.625" style="1" customWidth="1"/>
    <col min="2" max="2" width="28.875" style="1" customWidth="1"/>
    <col min="3" max="3" width="9" style="1"/>
    <col min="4" max="4" width="6.625" style="3" customWidth="1"/>
    <col min="5" max="5" width="1.375" style="1" customWidth="1"/>
    <col min="6" max="7" width="8.75" style="1" customWidth="1"/>
    <col min="8" max="8" width="1.625" style="1" customWidth="1"/>
    <col min="9" max="9" width="15.375" style="1" customWidth="1"/>
    <col min="10" max="10" width="14.625" style="15" customWidth="1"/>
    <col min="11" max="11" width="3.875" style="4" customWidth="1"/>
    <col min="12" max="13" width="13.375" style="1" customWidth="1"/>
    <col min="14" max="14" width="8.125" style="1" customWidth="1"/>
    <col min="15" max="16384" width="9" style="1"/>
  </cols>
  <sheetData>
    <row r="1" spans="1:15" ht="17.25" customHeight="1" thickBot="1" x14ac:dyDescent="0.2">
      <c r="A1" s="29"/>
      <c r="B1" s="37" t="s">
        <v>3</v>
      </c>
      <c r="C1" s="30"/>
      <c r="D1" s="38"/>
      <c r="E1" s="30"/>
      <c r="F1" s="30"/>
      <c r="G1" s="30"/>
      <c r="H1" s="30"/>
      <c r="I1" s="30"/>
      <c r="J1" s="39"/>
      <c r="K1" s="38"/>
      <c r="L1" s="30"/>
      <c r="M1" s="30"/>
      <c r="N1" s="30"/>
      <c r="O1" s="31"/>
    </row>
    <row r="2" spans="1:15" ht="17.25" customHeight="1" thickBot="1" x14ac:dyDescent="0.2">
      <c r="A2" s="40"/>
      <c r="B2" s="33"/>
      <c r="C2" s="33"/>
      <c r="D2" s="4"/>
      <c r="E2" s="33"/>
      <c r="F2" s="51" t="s">
        <v>4</v>
      </c>
      <c r="G2" s="51"/>
      <c r="H2" s="33"/>
      <c r="I2" s="33"/>
      <c r="J2" s="18"/>
      <c r="K2" s="2"/>
      <c r="L2" s="33"/>
      <c r="M2" s="33"/>
      <c r="N2" s="33"/>
      <c r="O2" s="34"/>
    </row>
    <row r="3" spans="1:15" ht="35.25" customHeight="1" thickBot="1" x14ac:dyDescent="0.2">
      <c r="A3" s="40"/>
      <c r="B3" s="33"/>
      <c r="C3" s="33"/>
      <c r="D3" s="4"/>
      <c r="E3" s="33"/>
      <c r="F3" s="5" t="s">
        <v>0</v>
      </c>
      <c r="G3" s="5" t="s">
        <v>1</v>
      </c>
      <c r="H3" s="33"/>
      <c r="I3" s="6" t="s">
        <v>5</v>
      </c>
      <c r="J3" s="53" t="s">
        <v>19</v>
      </c>
      <c r="K3" s="7"/>
      <c r="L3" s="33"/>
      <c r="M3" s="33"/>
      <c r="N3" s="33"/>
      <c r="O3" s="34"/>
    </row>
    <row r="4" spans="1:15" ht="17.25" customHeight="1" thickBot="1" x14ac:dyDescent="0.2">
      <c r="A4" s="32"/>
      <c r="B4" s="8" t="s">
        <v>2</v>
      </c>
      <c r="C4" s="9">
        <v>15</v>
      </c>
      <c r="D4" s="4" t="s">
        <v>21</v>
      </c>
      <c r="E4" s="33"/>
      <c r="F4" s="57">
        <f>C18</f>
        <v>0</v>
      </c>
      <c r="G4" s="57">
        <f>C19</f>
        <v>0</v>
      </c>
      <c r="H4" s="4"/>
      <c r="I4" s="58" t="s">
        <v>18</v>
      </c>
      <c r="J4" s="54">
        <f>F4-G4</f>
        <v>0</v>
      </c>
      <c r="K4" s="20"/>
      <c r="L4" s="43" t="s">
        <v>27</v>
      </c>
      <c r="M4" s="33"/>
      <c r="N4" s="33"/>
      <c r="O4" s="34"/>
    </row>
    <row r="5" spans="1:15" ht="17.25" customHeight="1" thickBot="1" x14ac:dyDescent="0.2">
      <c r="A5" s="32"/>
      <c r="B5" s="21" t="s">
        <v>20</v>
      </c>
      <c r="C5" s="9">
        <v>75</v>
      </c>
      <c r="D5" s="4"/>
      <c r="E5" s="33"/>
      <c r="F5" s="11">
        <f>F4+$C$4*$C$5*$C$8*$C$9*(100/$C$15)/100</f>
        <v>243135.45150501671</v>
      </c>
      <c r="G5" s="11">
        <f>G4+$C$4*$C$5*$C$8*$C$9*(100/$C$16)/100</f>
        <v>236030.84415584416</v>
      </c>
      <c r="H5" s="4"/>
      <c r="I5" s="12">
        <v>1</v>
      </c>
      <c r="J5" s="55">
        <f>F5-G5</f>
        <v>7104.6073491725547</v>
      </c>
      <c r="K5" s="10"/>
      <c r="L5" s="33" t="s">
        <v>28</v>
      </c>
      <c r="M5" s="33"/>
      <c r="N5" s="33"/>
      <c r="O5" s="46"/>
    </row>
    <row r="6" spans="1:15" ht="17.25" customHeight="1" thickBot="1" x14ac:dyDescent="0.2">
      <c r="A6" s="32"/>
      <c r="B6" s="21" t="s">
        <v>6</v>
      </c>
      <c r="C6" s="9">
        <v>18</v>
      </c>
      <c r="D6" s="4"/>
      <c r="E6" s="33"/>
      <c r="F6" s="13">
        <f>F5+$C$4*$C$5*$C$8*$C$9*(100/$C$15)/100</f>
        <v>486270.90301003342</v>
      </c>
      <c r="G6" s="11">
        <f>G5+$C$4*$C$5*$C$8*$C$9*(100/$C$16)/100</f>
        <v>472061.68831168831</v>
      </c>
      <c r="H6" s="33"/>
      <c r="I6" s="12">
        <v>2</v>
      </c>
      <c r="J6" s="55">
        <f>F6-G6</f>
        <v>14209.214698345109</v>
      </c>
      <c r="K6" s="10"/>
      <c r="L6" s="33"/>
      <c r="M6" s="33"/>
      <c r="N6" s="33"/>
      <c r="O6" s="34"/>
    </row>
    <row r="7" spans="1:15" ht="17.25" customHeight="1" thickBot="1" x14ac:dyDescent="0.2">
      <c r="A7" s="32"/>
      <c r="B7" s="21" t="s">
        <v>7</v>
      </c>
      <c r="C7" s="9">
        <v>300</v>
      </c>
      <c r="D7" s="4"/>
      <c r="E7" s="33"/>
      <c r="F7" s="13">
        <f>F6+$C$4*$C$5*$C$8*$C$9*(100/$C$15)/100</f>
        <v>729406.35451505007</v>
      </c>
      <c r="G7" s="11">
        <f>G6+$C$4*$C$5*$C$8*$C$9*(100/$C$16)/100</f>
        <v>708092.53246753244</v>
      </c>
      <c r="H7" s="33"/>
      <c r="I7" s="12">
        <v>3</v>
      </c>
      <c r="J7" s="55">
        <f t="shared" ref="J7:J22" si="0">F7-G7</f>
        <v>21313.822047517635</v>
      </c>
      <c r="K7" s="10"/>
      <c r="L7" s="33"/>
      <c r="M7" s="33"/>
      <c r="N7" s="33"/>
      <c r="O7" s="34"/>
    </row>
    <row r="8" spans="1:15" ht="17.25" customHeight="1" thickBot="1" x14ac:dyDescent="0.2">
      <c r="A8" s="32"/>
      <c r="B8" s="22" t="s">
        <v>8</v>
      </c>
      <c r="C8" s="14">
        <f>C6*C7</f>
        <v>5400</v>
      </c>
      <c r="D8" s="10"/>
      <c r="E8" s="33"/>
      <c r="F8" s="13">
        <f t="shared" ref="F8:F22" si="1">F7+$C$4*$C$5*$C$8*$C$9*(100/$C$15)/100</f>
        <v>972541.80602006684</v>
      </c>
      <c r="G8" s="11">
        <f t="shared" ref="G8:G22" si="2">G7+$C$4*$C$5*$C$8*$C$9*(100/$C$16)/100</f>
        <v>944123.37662337662</v>
      </c>
      <c r="H8" s="33"/>
      <c r="I8" s="12">
        <v>4</v>
      </c>
      <c r="J8" s="55">
        <f t="shared" si="0"/>
        <v>28418.429396690219</v>
      </c>
      <c r="K8" s="10"/>
      <c r="L8" s="33"/>
      <c r="M8" s="33"/>
      <c r="N8" s="33"/>
      <c r="O8" s="34"/>
    </row>
    <row r="9" spans="1:15" ht="17.25" customHeight="1" thickBot="1" x14ac:dyDescent="0.2">
      <c r="A9" s="32"/>
      <c r="B9" s="23" t="s">
        <v>9</v>
      </c>
      <c r="C9" s="9">
        <v>3.59</v>
      </c>
      <c r="D9" s="4"/>
      <c r="E9" s="33"/>
      <c r="F9" s="13">
        <f t="shared" si="1"/>
        <v>1215677.2575250836</v>
      </c>
      <c r="G9" s="11">
        <f t="shared" si="2"/>
        <v>1180154.2207792208</v>
      </c>
      <c r="H9" s="33"/>
      <c r="I9" s="12">
        <v>5</v>
      </c>
      <c r="J9" s="55">
        <f t="shared" si="0"/>
        <v>35523.036745862802</v>
      </c>
      <c r="K9" s="10"/>
      <c r="L9" s="33"/>
      <c r="M9" s="33"/>
      <c r="N9" s="33"/>
      <c r="O9" s="34"/>
    </row>
    <row r="10" spans="1:15" ht="17.25" customHeight="1" x14ac:dyDescent="0.15">
      <c r="A10" s="32"/>
      <c r="B10" s="24"/>
      <c r="C10" s="4"/>
      <c r="D10" s="4"/>
      <c r="E10" s="33"/>
      <c r="F10" s="13">
        <f t="shared" si="1"/>
        <v>1458812.7090301004</v>
      </c>
      <c r="G10" s="11">
        <f t="shared" si="2"/>
        <v>1416185.0649350649</v>
      </c>
      <c r="H10" s="33"/>
      <c r="I10" s="12">
        <v>6</v>
      </c>
      <c r="J10" s="55">
        <f t="shared" si="0"/>
        <v>42627.644095035503</v>
      </c>
      <c r="K10" s="10"/>
      <c r="L10" s="33"/>
      <c r="M10" s="33"/>
      <c r="N10" s="33"/>
      <c r="O10" s="34"/>
    </row>
    <row r="11" spans="1:15" ht="17.25" customHeight="1" x14ac:dyDescent="0.15">
      <c r="A11" s="32"/>
      <c r="B11" s="21" t="s">
        <v>22</v>
      </c>
      <c r="C11" s="16">
        <v>6</v>
      </c>
      <c r="D11" s="4"/>
      <c r="E11" s="33"/>
      <c r="F11" s="13">
        <f t="shared" si="1"/>
        <v>1701948.1605351171</v>
      </c>
      <c r="G11" s="11">
        <f t="shared" si="2"/>
        <v>1652215.9090909089</v>
      </c>
      <c r="H11" s="33"/>
      <c r="I11" s="12">
        <v>7</v>
      </c>
      <c r="J11" s="55">
        <f t="shared" si="0"/>
        <v>49732.251444208203</v>
      </c>
      <c r="K11" s="10"/>
      <c r="L11" s="33"/>
      <c r="M11" s="33"/>
      <c r="N11" s="33"/>
      <c r="O11" s="34"/>
    </row>
    <row r="12" spans="1:15" ht="17.25" customHeight="1" x14ac:dyDescent="0.15">
      <c r="A12" s="32"/>
      <c r="B12" s="22" t="s">
        <v>10</v>
      </c>
      <c r="C12" s="16">
        <v>400</v>
      </c>
      <c r="D12" s="4"/>
      <c r="E12" s="33"/>
      <c r="F12" s="13">
        <f t="shared" si="1"/>
        <v>1945083.6120401339</v>
      </c>
      <c r="G12" s="11">
        <f t="shared" si="2"/>
        <v>1888246.753246753</v>
      </c>
      <c r="H12" s="33"/>
      <c r="I12" s="12">
        <v>8</v>
      </c>
      <c r="J12" s="55">
        <f t="shared" si="0"/>
        <v>56836.858793380903</v>
      </c>
      <c r="K12" s="10"/>
      <c r="L12" s="33"/>
      <c r="M12" s="33"/>
      <c r="N12" s="33"/>
      <c r="O12" s="34"/>
    </row>
    <row r="13" spans="1:15" ht="17.25" customHeight="1" x14ac:dyDescent="0.15">
      <c r="A13" s="32"/>
      <c r="B13" s="22" t="s">
        <v>11</v>
      </c>
      <c r="C13" s="16">
        <v>50</v>
      </c>
      <c r="D13" s="4"/>
      <c r="E13" s="33"/>
      <c r="F13" s="13">
        <f t="shared" si="1"/>
        <v>2188219.0635451507</v>
      </c>
      <c r="G13" s="11">
        <f t="shared" si="2"/>
        <v>2124277.5974025973</v>
      </c>
      <c r="H13" s="33"/>
      <c r="I13" s="12">
        <v>9</v>
      </c>
      <c r="J13" s="55">
        <f t="shared" si="0"/>
        <v>63941.46614255337</v>
      </c>
      <c r="K13" s="10"/>
      <c r="L13" s="33"/>
      <c r="M13" s="33"/>
      <c r="N13" s="33"/>
      <c r="O13" s="34"/>
    </row>
    <row r="14" spans="1:15" ht="17.25" customHeight="1" thickBot="1" x14ac:dyDescent="0.2">
      <c r="A14" s="32"/>
      <c r="B14" s="7"/>
      <c r="C14" s="33"/>
      <c r="D14" s="4"/>
      <c r="E14" s="33"/>
      <c r="F14" s="13">
        <f t="shared" si="1"/>
        <v>2431354.5150501672</v>
      </c>
      <c r="G14" s="11">
        <f t="shared" si="2"/>
        <v>2360308.4415584416</v>
      </c>
      <c r="H14" s="33"/>
      <c r="I14" s="12">
        <v>10</v>
      </c>
      <c r="J14" s="55">
        <f t="shared" si="0"/>
        <v>71046.073491725605</v>
      </c>
      <c r="K14" s="10"/>
      <c r="L14" s="33"/>
      <c r="M14" s="33"/>
      <c r="N14" s="33"/>
      <c r="O14" s="34"/>
    </row>
    <row r="15" spans="1:15" ht="17.25" customHeight="1" thickBot="1" x14ac:dyDescent="0.2">
      <c r="A15" s="32"/>
      <c r="B15" s="21" t="s">
        <v>12</v>
      </c>
      <c r="C15" s="9">
        <v>89.7</v>
      </c>
      <c r="D15" s="4"/>
      <c r="E15" s="33"/>
      <c r="F15" s="13">
        <f t="shared" si="1"/>
        <v>2674489.9665551838</v>
      </c>
      <c r="G15" s="11">
        <f t="shared" si="2"/>
        <v>2596339.2857142859</v>
      </c>
      <c r="H15" s="33"/>
      <c r="I15" s="12">
        <v>11</v>
      </c>
      <c r="J15" s="55">
        <f t="shared" si="0"/>
        <v>78150.68084089784</v>
      </c>
      <c r="K15" s="10"/>
      <c r="L15" s="33"/>
      <c r="M15" s="33"/>
      <c r="N15" s="33"/>
      <c r="O15" s="34"/>
    </row>
    <row r="16" spans="1:15" ht="17.25" customHeight="1" thickBot="1" x14ac:dyDescent="0.2">
      <c r="A16" s="32"/>
      <c r="B16" s="21" t="s">
        <v>13</v>
      </c>
      <c r="C16" s="9">
        <v>92.4</v>
      </c>
      <c r="D16" s="4"/>
      <c r="E16" s="33"/>
      <c r="F16" s="13">
        <f t="shared" si="1"/>
        <v>2917625.4180602003</v>
      </c>
      <c r="G16" s="11">
        <f t="shared" si="2"/>
        <v>2832370.1298701302</v>
      </c>
      <c r="H16" s="33"/>
      <c r="I16" s="12">
        <v>12</v>
      </c>
      <c r="J16" s="55">
        <f t="shared" si="0"/>
        <v>85255.288190070074</v>
      </c>
      <c r="K16" s="10"/>
      <c r="L16" s="33"/>
      <c r="M16" s="33"/>
      <c r="N16" s="33"/>
      <c r="O16" s="34"/>
    </row>
    <row r="17" spans="1:15" ht="17.25" customHeight="1" thickBot="1" x14ac:dyDescent="0.2">
      <c r="A17" s="32"/>
      <c r="B17" s="41"/>
      <c r="C17" s="33"/>
      <c r="D17" s="7"/>
      <c r="E17" s="33"/>
      <c r="F17" s="13">
        <f t="shared" si="1"/>
        <v>3160760.8695652168</v>
      </c>
      <c r="G17" s="11">
        <f t="shared" si="2"/>
        <v>3068400.9740259745</v>
      </c>
      <c r="H17" s="33"/>
      <c r="I17" s="12">
        <v>13</v>
      </c>
      <c r="J17" s="55">
        <f t="shared" si="0"/>
        <v>92359.895539242309</v>
      </c>
      <c r="K17" s="10"/>
      <c r="L17" s="33"/>
      <c r="M17" s="33"/>
      <c r="N17" s="33"/>
      <c r="O17" s="34"/>
    </row>
    <row r="18" spans="1:15" ht="17.25" customHeight="1" thickBot="1" x14ac:dyDescent="0.2">
      <c r="A18" s="32"/>
      <c r="B18" s="21" t="s">
        <v>14</v>
      </c>
      <c r="C18" s="17"/>
      <c r="D18" s="7"/>
      <c r="E18" s="33"/>
      <c r="F18" s="13">
        <f t="shared" si="1"/>
        <v>3403896.3210702334</v>
      </c>
      <c r="G18" s="11">
        <f t="shared" si="2"/>
        <v>3304431.8181818188</v>
      </c>
      <c r="H18" s="33"/>
      <c r="I18" s="12">
        <v>14</v>
      </c>
      <c r="J18" s="55">
        <f t="shared" si="0"/>
        <v>99464.502888414543</v>
      </c>
      <c r="K18" s="10"/>
      <c r="L18" s="33"/>
      <c r="M18" s="33"/>
      <c r="N18" s="33"/>
      <c r="O18" s="34"/>
    </row>
    <row r="19" spans="1:15" ht="17.25" customHeight="1" thickBot="1" x14ac:dyDescent="0.2">
      <c r="A19" s="32"/>
      <c r="B19" s="21" t="s">
        <v>15</v>
      </c>
      <c r="C19" s="17"/>
      <c r="D19" s="10"/>
      <c r="E19" s="33"/>
      <c r="F19" s="13">
        <f t="shared" si="1"/>
        <v>3647031.7725752499</v>
      </c>
      <c r="G19" s="11">
        <f t="shared" si="2"/>
        <v>3540462.6623376631</v>
      </c>
      <c r="H19" s="33"/>
      <c r="I19" s="12">
        <v>15</v>
      </c>
      <c r="J19" s="55">
        <f t="shared" si="0"/>
        <v>106569.11023758678</v>
      </c>
      <c r="K19" s="10"/>
      <c r="L19" s="33"/>
      <c r="M19" s="33"/>
      <c r="N19" s="33"/>
      <c r="O19" s="34"/>
    </row>
    <row r="20" spans="1:15" ht="17.25" customHeight="1" x14ac:dyDescent="0.15">
      <c r="A20" s="32"/>
      <c r="B20" s="42"/>
      <c r="C20" s="33"/>
      <c r="D20" s="4"/>
      <c r="E20" s="33"/>
      <c r="F20" s="13">
        <f t="shared" si="1"/>
        <v>3890167.2240802664</v>
      </c>
      <c r="G20" s="11">
        <f t="shared" si="2"/>
        <v>3776493.5064935074</v>
      </c>
      <c r="H20" s="33"/>
      <c r="I20" s="12">
        <v>16</v>
      </c>
      <c r="J20" s="55">
        <f t="shared" si="0"/>
        <v>113673.71758675901</v>
      </c>
      <c r="L20" s="33"/>
      <c r="M20" s="33"/>
      <c r="N20" s="33"/>
      <c r="O20" s="34"/>
    </row>
    <row r="21" spans="1:15" ht="17.25" customHeight="1" x14ac:dyDescent="0.15">
      <c r="A21" s="32"/>
      <c r="B21" s="27" t="s">
        <v>16</v>
      </c>
      <c r="C21" s="28">
        <f>C4*C5*C8*C9*100/C15/100</f>
        <v>243135.45150501671</v>
      </c>
      <c r="D21" s="4"/>
      <c r="E21" s="33"/>
      <c r="F21" s="13">
        <f t="shared" si="1"/>
        <v>4133302.675585283</v>
      </c>
      <c r="G21" s="11">
        <f t="shared" si="2"/>
        <v>4012524.3506493517</v>
      </c>
      <c r="H21" s="33"/>
      <c r="I21" s="12">
        <v>17</v>
      </c>
      <c r="J21" s="55">
        <f t="shared" si="0"/>
        <v>120778.32493593125</v>
      </c>
      <c r="L21" s="33"/>
      <c r="M21" s="33"/>
      <c r="N21" s="33"/>
      <c r="O21" s="34"/>
    </row>
    <row r="22" spans="1:15" ht="17.25" customHeight="1" x14ac:dyDescent="0.15">
      <c r="A22" s="32"/>
      <c r="B22" s="27" t="s">
        <v>17</v>
      </c>
      <c r="C22" s="28">
        <f>C4*C5*C8*C9*100/C16/100</f>
        <v>236030.84415584416</v>
      </c>
      <c r="D22" s="10"/>
      <c r="E22" s="33"/>
      <c r="F22" s="13">
        <f t="shared" si="1"/>
        <v>4376438.1270902995</v>
      </c>
      <c r="G22" s="11">
        <f t="shared" si="2"/>
        <v>4248555.1948051956</v>
      </c>
      <c r="H22" s="33"/>
      <c r="I22" s="12">
        <v>18</v>
      </c>
      <c r="J22" s="55">
        <f t="shared" si="0"/>
        <v>127882.93228510395</v>
      </c>
      <c r="L22" s="33"/>
      <c r="M22" s="33"/>
      <c r="N22" s="33"/>
      <c r="O22" s="34"/>
    </row>
    <row r="23" spans="1:15" ht="17.25" customHeight="1" x14ac:dyDescent="0.15">
      <c r="A23" s="32"/>
      <c r="B23" s="33"/>
      <c r="C23" s="33"/>
      <c r="D23" s="10"/>
      <c r="E23" s="33"/>
      <c r="F23" s="33"/>
      <c r="G23" s="33"/>
      <c r="H23" s="33"/>
      <c r="I23" s="33"/>
      <c r="J23" s="42"/>
      <c r="L23" s="33"/>
      <c r="M23" s="33"/>
      <c r="N23" s="33"/>
      <c r="O23" s="34"/>
    </row>
    <row r="24" spans="1:15" ht="17.25" customHeight="1" x14ac:dyDescent="0.15">
      <c r="A24" s="32"/>
      <c r="B24" s="43"/>
      <c r="C24" s="33"/>
      <c r="D24" s="4"/>
      <c r="E24" s="33"/>
      <c r="F24" s="33"/>
      <c r="G24" s="33"/>
      <c r="H24" s="33"/>
      <c r="I24" s="33"/>
      <c r="J24" s="42"/>
      <c r="L24" s="33"/>
      <c r="M24" s="33"/>
      <c r="N24" s="33"/>
      <c r="O24" s="34"/>
    </row>
    <row r="25" spans="1:15" ht="17.25" customHeight="1" x14ac:dyDescent="0.15">
      <c r="A25" s="32"/>
      <c r="B25" s="33" t="s">
        <v>23</v>
      </c>
      <c r="C25" s="33"/>
      <c r="D25" s="4"/>
      <c r="E25" s="33"/>
      <c r="F25" s="33"/>
      <c r="G25" s="33"/>
      <c r="H25" s="33"/>
      <c r="I25" s="33"/>
      <c r="J25" s="42"/>
      <c r="L25" s="33"/>
      <c r="M25" s="33"/>
      <c r="N25" s="33"/>
      <c r="O25" s="34"/>
    </row>
    <row r="26" spans="1:15" ht="17.25" customHeight="1" x14ac:dyDescent="0.15">
      <c r="A26" s="32"/>
      <c r="B26" s="44" t="s">
        <v>24</v>
      </c>
      <c r="C26" s="26"/>
      <c r="D26" s="4"/>
      <c r="E26" s="33"/>
      <c r="F26" s="56">
        <f>C19-C18</f>
        <v>0</v>
      </c>
      <c r="G26" s="45"/>
      <c r="H26" s="33"/>
      <c r="I26" s="33"/>
      <c r="J26" s="42"/>
      <c r="L26" s="33"/>
      <c r="M26" s="33"/>
      <c r="N26" s="33"/>
      <c r="O26" s="34"/>
    </row>
    <row r="27" spans="1:15" ht="17.25" customHeight="1" x14ac:dyDescent="0.15">
      <c r="A27" s="32"/>
      <c r="B27" s="44" t="s">
        <v>26</v>
      </c>
      <c r="C27" s="33"/>
      <c r="D27" s="4"/>
      <c r="E27" s="33"/>
      <c r="F27" s="56">
        <f>C21-C22</f>
        <v>7104.6073491725547</v>
      </c>
      <c r="G27" s="45"/>
      <c r="H27" s="33"/>
      <c r="I27" s="33"/>
      <c r="J27" s="42"/>
      <c r="L27" s="33"/>
      <c r="M27" s="33"/>
      <c r="N27" s="33"/>
      <c r="O27" s="34"/>
    </row>
    <row r="28" spans="1:15" ht="17.25" customHeight="1" x14ac:dyDescent="0.15">
      <c r="A28" s="32"/>
      <c r="B28" s="44" t="s">
        <v>25</v>
      </c>
      <c r="C28" s="33"/>
      <c r="D28" s="4"/>
      <c r="E28" s="33"/>
      <c r="F28" s="56">
        <f t="array" ref="F28">INDEX($I$5:$I$22,MATCH(MIN(IF($J$5:$J$22&gt;0,$J$5:$J$22)),$J$5:$J$22,0))</f>
        <v>1</v>
      </c>
      <c r="G28" s="52" t="s">
        <v>29</v>
      </c>
      <c r="H28" s="33"/>
      <c r="I28" s="33"/>
      <c r="J28" s="42"/>
      <c r="L28" s="33"/>
      <c r="M28" s="33"/>
      <c r="N28" s="33"/>
      <c r="O28" s="34"/>
    </row>
    <row r="29" spans="1:15" ht="17.25" customHeight="1" x14ac:dyDescent="0.15">
      <c r="A29" s="32"/>
      <c r="B29" s="33"/>
      <c r="C29" s="33"/>
      <c r="D29" s="4"/>
      <c r="E29" s="33"/>
      <c r="F29" s="33"/>
      <c r="G29" s="45"/>
      <c r="H29" s="33"/>
      <c r="I29" s="33"/>
      <c r="J29" s="42"/>
      <c r="L29" s="33"/>
      <c r="M29" s="33"/>
      <c r="N29" s="33"/>
      <c r="O29" s="34"/>
    </row>
    <row r="30" spans="1:15" ht="17.25" customHeight="1" x14ac:dyDescent="0.15">
      <c r="A30" s="32"/>
      <c r="B30" s="33"/>
      <c r="C30" s="33"/>
      <c r="D30" s="4"/>
      <c r="E30" s="33"/>
      <c r="F30" s="33"/>
      <c r="G30" s="45"/>
      <c r="H30" s="33"/>
      <c r="I30" s="33"/>
      <c r="J30" s="42"/>
      <c r="L30" s="33"/>
      <c r="M30" s="33"/>
      <c r="N30" s="33"/>
      <c r="O30" s="34"/>
    </row>
    <row r="31" spans="1:15" ht="17.25" customHeight="1" x14ac:dyDescent="0.15">
      <c r="A31" s="32"/>
      <c r="B31" s="33"/>
      <c r="C31" s="33"/>
      <c r="D31" s="4"/>
      <c r="E31" s="33"/>
      <c r="F31" s="33"/>
      <c r="G31" s="45"/>
      <c r="H31" s="33"/>
      <c r="I31" s="33"/>
      <c r="J31" s="42"/>
      <c r="L31" s="33"/>
      <c r="M31" s="33"/>
      <c r="N31" s="33"/>
      <c r="O31" s="34"/>
    </row>
    <row r="32" spans="1:15" s="3" customFormat="1" ht="17.25" customHeight="1" x14ac:dyDescent="0.15">
      <c r="A32" s="32"/>
      <c r="B32" s="43"/>
      <c r="C32" s="33"/>
      <c r="D32" s="4"/>
      <c r="E32" s="33"/>
      <c r="F32" s="33"/>
      <c r="G32" s="45"/>
      <c r="H32" s="33"/>
      <c r="I32" s="33"/>
      <c r="J32" s="42"/>
      <c r="K32" s="4"/>
      <c r="L32" s="4"/>
      <c r="M32" s="4"/>
      <c r="N32" s="4"/>
      <c r="O32" s="46"/>
    </row>
    <row r="33" spans="1:15" s="3" customFormat="1" ht="17.25" customHeight="1" x14ac:dyDescent="0.15">
      <c r="A33" s="32"/>
      <c r="B33" s="33"/>
      <c r="C33" s="33"/>
      <c r="D33" s="4"/>
      <c r="E33" s="33"/>
      <c r="F33" s="33"/>
      <c r="G33" s="45"/>
      <c r="H33" s="33"/>
      <c r="I33" s="33"/>
      <c r="J33" s="42"/>
      <c r="K33" s="4"/>
      <c r="L33" s="4"/>
      <c r="M33" s="4"/>
      <c r="N33" s="4"/>
      <c r="O33" s="46"/>
    </row>
    <row r="34" spans="1:15" s="3" customFormat="1" x14ac:dyDescent="0.15">
      <c r="A34" s="35"/>
      <c r="B34" s="36"/>
      <c r="C34" s="36"/>
      <c r="D34" s="47"/>
      <c r="E34" s="36"/>
      <c r="F34" s="36"/>
      <c r="G34" s="48"/>
      <c r="H34" s="36"/>
      <c r="I34" s="36"/>
      <c r="J34" s="49"/>
      <c r="K34" s="47"/>
      <c r="L34" s="47"/>
      <c r="M34" s="47"/>
      <c r="N34" s="47"/>
      <c r="O34" s="50"/>
    </row>
    <row r="35" spans="1:15" x14ac:dyDescent="0.15">
      <c r="G35" s="25"/>
    </row>
    <row r="36" spans="1:15" s="3" customFormat="1" ht="21" x14ac:dyDescent="0.15">
      <c r="A36" s="1"/>
      <c r="B36" s="19"/>
      <c r="C36" s="1"/>
      <c r="E36" s="1"/>
      <c r="F36" s="1"/>
      <c r="G36" s="25"/>
      <c r="H36" s="1"/>
      <c r="I36" s="1"/>
      <c r="J36" s="15"/>
      <c r="K36" s="4"/>
    </row>
    <row r="37" spans="1:15" x14ac:dyDescent="0.15">
      <c r="G37" s="25"/>
    </row>
    <row r="38" spans="1:15" x14ac:dyDescent="0.15">
      <c r="G38" s="25"/>
    </row>
    <row r="39" spans="1:15" x14ac:dyDescent="0.15">
      <c r="G39" s="25"/>
    </row>
    <row r="40" spans="1:15" x14ac:dyDescent="0.15">
      <c r="G40" s="25"/>
    </row>
    <row r="41" spans="1:15" x14ac:dyDescent="0.15">
      <c r="G41" s="25"/>
    </row>
    <row r="42" spans="1:15" x14ac:dyDescent="0.15">
      <c r="G42" s="25"/>
    </row>
    <row r="43" spans="1:15" x14ac:dyDescent="0.15">
      <c r="G43" s="25"/>
    </row>
    <row r="44" spans="1:15" x14ac:dyDescent="0.15">
      <c r="G44" s="25"/>
    </row>
  </sheetData>
  <mergeCells count="1">
    <mergeCell ref="F2:G2"/>
  </mergeCells>
  <phoneticPr fontId="2"/>
  <pageMargins left="0.70866141732283472" right="0.70866141732283472" top="0.59055118110236227" bottom="0.59055118110236227" header="0.31496062992125984" footer="0.31496062992125984"/>
  <pageSetup paperSize="9"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(IE3 vs IE1)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KEIICHIRO KAIHATSU</dc:creator>
  <cp:lastModifiedBy>WICHARN NOPPUN</cp:lastModifiedBy>
  <cp:lastPrinted>2018-10-12T07:08:23Z</cp:lastPrinted>
  <dcterms:created xsi:type="dcterms:W3CDTF">2017-02-14T01:21:56Z</dcterms:created>
  <dcterms:modified xsi:type="dcterms:W3CDTF">2018-10-12T07:10:04Z</dcterms:modified>
</cp:coreProperties>
</file>